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3" documentId="11_CCE96D965D226A77F5E57BF7FA33DEA728EC2D69" xr6:coauthVersionLast="36" xr6:coauthVersionMax="36" xr10:uidLastSave="{2825EE0A-85B2-4FF5-85AA-13741030FDF2}"/>
  <bookViews>
    <workbookView xWindow="240" yWindow="110" windowWidth="14810" windowHeight="801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62" i="1" l="1"/>
  <c r="D37" i="1"/>
  <c r="D36" i="1"/>
  <c r="D34" i="1"/>
  <c r="D33" i="1"/>
  <c r="D31" i="1"/>
  <c r="D30" i="1"/>
  <c r="D26" i="1"/>
  <c r="D23" i="1"/>
  <c r="D22" i="1"/>
  <c r="D21" i="1"/>
  <c r="D18" i="1"/>
  <c r="D17" i="1"/>
  <c r="D16" i="1"/>
  <c r="D12" i="1"/>
  <c r="D15" i="1" s="1"/>
  <c r="D9" i="1"/>
  <c r="D8" i="1"/>
  <c r="D11" i="1" s="1"/>
  <c r="D7" i="1"/>
</calcChain>
</file>

<file path=xl/sharedStrings.xml><?xml version="1.0" encoding="utf-8"?>
<sst xmlns="http://schemas.openxmlformats.org/spreadsheetml/2006/main" count="122" uniqueCount="78">
  <si>
    <t>Drawing # :</t>
  </si>
  <si>
    <t>Item</t>
  </si>
  <si>
    <t>Description</t>
  </si>
  <si>
    <t>Unit</t>
  </si>
  <si>
    <t>Unit quantity</t>
  </si>
  <si>
    <t xml:space="preserve">Unit Cost </t>
  </si>
  <si>
    <t>Total (SDG)</t>
  </si>
  <si>
    <t>A-Sub-structure</t>
  </si>
  <si>
    <t>1- Excavation&amp;Earth Work</t>
  </si>
  <si>
    <t>20cm depth site clearing</t>
  </si>
  <si>
    <r>
      <t>M</t>
    </r>
    <r>
      <rPr>
        <vertAlign val="superscript"/>
        <sz val="10"/>
        <rFont val="Calibri"/>
        <family val="2"/>
        <scheme val="minor"/>
      </rPr>
      <t>2</t>
    </r>
  </si>
  <si>
    <t>Pit latrine excavation to a depth of 1.5m</t>
  </si>
  <si>
    <r>
      <t>M</t>
    </r>
    <r>
      <rPr>
        <vertAlign val="superscript"/>
        <sz val="10"/>
        <rFont val="Calibri"/>
        <family val="2"/>
        <scheme val="minor"/>
      </rPr>
      <t>3</t>
    </r>
  </si>
  <si>
    <t>Ditto not exceeding 3.00m and rock excavation</t>
  </si>
  <si>
    <t>M3</t>
  </si>
  <si>
    <t>Back fill selected excavated soil</t>
  </si>
  <si>
    <t>Cart away surplus excavated soil</t>
  </si>
  <si>
    <t xml:space="preserve">25cm thick Hard core </t>
  </si>
  <si>
    <t>Sub-Total</t>
  </si>
  <si>
    <t>2- Concrete Work</t>
  </si>
  <si>
    <t>5 cm thick lean concrete class C-5 150 Kg/m3 concrete under masonary doundation</t>
  </si>
  <si>
    <t>M2</t>
  </si>
  <si>
    <t>Reinforced Concrete C-25 360kg/ms  in Grade beam</t>
  </si>
  <si>
    <t>15 cm thick Reinforced Concrete C-20  cement  320kg /m3 in bottom slab</t>
  </si>
  <si>
    <t>Form work to Grade beam &amp; slab</t>
  </si>
  <si>
    <t>support poles 8mm diameter and 3m long</t>
  </si>
  <si>
    <t>pcs</t>
  </si>
  <si>
    <t>Reinforcement steel bars price includes cutting, bending, placing in position and tying wire</t>
  </si>
  <si>
    <t>a- ø6mm deformed bar</t>
  </si>
  <si>
    <t>kg</t>
  </si>
  <si>
    <t>b- ø10mm deformed bar</t>
  </si>
  <si>
    <t>b- ø12mm deformed bar</t>
  </si>
  <si>
    <t xml:space="preserve">               Sub Total</t>
  </si>
  <si>
    <t>3- Masonry Work</t>
  </si>
  <si>
    <t xml:space="preserve">Average 50cm thick hard basaltic or equivalent stone masonry foundation wall to a depth of 4m bedded and jointed in cement sand mortar 1:4 below N.G.L </t>
  </si>
  <si>
    <t xml:space="preserve">              Sub-Total</t>
  </si>
  <si>
    <t/>
  </si>
  <si>
    <t>B- Super-Structure</t>
  </si>
  <si>
    <t>1- Concrete Work</t>
  </si>
  <si>
    <t>Reinforced Concrete C-25 360kg/m3  in Elevation Column</t>
  </si>
  <si>
    <t>Concrete C-20 in Top tie beams</t>
  </si>
  <si>
    <t>1,3</t>
  </si>
  <si>
    <t xml:space="preserve">Form work to </t>
  </si>
  <si>
    <t>a- Elevation Column</t>
  </si>
  <si>
    <t xml:space="preserve">b- Top tie beams </t>
  </si>
  <si>
    <t xml:space="preserve">             Sub – Total</t>
  </si>
  <si>
    <t>2- Block Work</t>
  </si>
  <si>
    <t>20x20x40cm H.C.B wall bedded &amp; jointed in cement sand mortar of 1:4 both side left for plastering</t>
  </si>
  <si>
    <t xml:space="preserve">           Sub – Total</t>
  </si>
  <si>
    <t>3- Roofing</t>
  </si>
  <si>
    <t>G 30 CIS Roof cover in G32 CIS Nailed to 7cmx5cm battens as per the drawing</t>
  </si>
  <si>
    <t xml:space="preserve">Supply and fix G32 Galvanized sheet metal gutter and down pipe </t>
  </si>
  <si>
    <t>a) Gutter 50cm development</t>
  </si>
  <si>
    <t>M</t>
  </si>
  <si>
    <t xml:space="preserve">b) Down pipe 33cm development </t>
  </si>
  <si>
    <t>4- Carpentary &amp; Joinery Work</t>
  </si>
  <si>
    <t xml:space="preserve"> ø 10-12cm upper &amp; lower truss member </t>
  </si>
  <si>
    <t xml:space="preserve"> ø  8-10cm vertical &amp; upper truss member </t>
  </si>
  <si>
    <t xml:space="preserve">7x5cm zigba purlin </t>
  </si>
  <si>
    <t>2x25cm wooden fach bored</t>
  </si>
  <si>
    <t>Sub – Total</t>
  </si>
  <si>
    <t>5- Metal Work</t>
  </si>
  <si>
    <t xml:space="preserve">LTZ metal  </t>
  </si>
  <si>
    <t>a- Door size 60x210cm</t>
  </si>
  <si>
    <t>b- Top 1mm wire mush window size 240x70cm</t>
  </si>
  <si>
    <t xml:space="preserve">        Sub – Total</t>
  </si>
  <si>
    <t>6- Wall &amp; Floor Finishing Work</t>
  </si>
  <si>
    <t>Three coat plastering internal wall surface with 1:2 cement mortar mix</t>
  </si>
  <si>
    <t>Pointing internal and external wall surface with 1:3 cement mortar mix</t>
  </si>
  <si>
    <t>Apply three coat of plastering to beam &amp; column</t>
  </si>
  <si>
    <t>3cm thick  cement screening  flooring including chieseling of floor</t>
  </si>
  <si>
    <t xml:space="preserve">Stone pavement around the latrine </t>
  </si>
  <si>
    <t>Fix 110mm PVC vent pipe (4m/pcs)</t>
  </si>
  <si>
    <t>7. Hand washing facility</t>
  </si>
  <si>
    <t>Stone masonry foundation wall to a depth of 1m bedded and jointed in cement sand mortar 1:4</t>
  </si>
  <si>
    <t>Apply three coat of plastering to the external wall</t>
  </si>
  <si>
    <t xml:space="preserve">supply &amp; fix 100 liter plastic tank with 1/2'' foucet </t>
  </si>
  <si>
    <t>Total-One Block-4 Seat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</si>
</sst>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;[Red]&quot;$&quot;#,##0.00"/>
    <numFmt numFmtId="165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vertAlign val="superscript"/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4" xfId="0" applyFont="1" applyBorder="1"/>
    <xf numFmtId="0" fontId="3" fillId="0" borderId="4" xfId="0" applyFont="1" applyBorder="1" applyAlignment="1">
      <alignment vertical="center" wrapText="1"/>
    </xf>
    <xf numFmtId="0" fontId="3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3" fontId="3" fillId="0" borderId="0" xfId="1" applyFont="1" applyFill="1" applyBorder="1"/>
    <xf numFmtId="164" fontId="2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5" fontId="3" fillId="0" borderId="0" xfId="0" applyNumberFormat="1" applyFont="1"/>
    <xf numFmtId="0" fontId="6" fillId="0" borderId="0" xfId="2" applyAlignment="1">
      <alignment vertical="center" wrapText="1"/>
    </xf>
    <xf numFmtId="0" fontId="2" fillId="0" borderId="0" xfId="0" applyFont="1" applyAlignment="1">
      <alignment horizontal="left" vertical="justify"/>
    </xf>
    <xf numFmtId="0" fontId="4" fillId="2" borderId="0" xfId="0" applyFont="1" applyFill="1" applyAlignment="1">
      <alignment horizontal="left" vertical="justify"/>
    </xf>
    <xf numFmtId="0" fontId="2" fillId="0" borderId="1" xfId="0" applyFont="1" applyBorder="1" applyAlignment="1">
      <alignment horizontal="left" vertical="justify"/>
    </xf>
    <xf numFmtId="0" fontId="2" fillId="0" borderId="3" xfId="0" applyFont="1" applyBorder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workbookViewId="0">
      <selection activeCell="I14" sqref="I14"/>
    </sheetView>
  </sheetViews>
  <sheetFormatPr defaultColWidth="9.1796875" defaultRowHeight="13" x14ac:dyDescent="0.3"/>
  <cols>
    <col min="1" max="1" width="7.54296875" style="1" customWidth="1"/>
    <col min="2" max="2" width="32.81640625" style="34" customWidth="1"/>
    <col min="3" max="4" width="9.1796875" style="1"/>
    <col min="5" max="5" width="10.453125" style="1" customWidth="1"/>
    <col min="6" max="6" width="12.26953125" style="35" bestFit="1" customWidth="1"/>
    <col min="7" max="7" width="11.54296875" style="1" bestFit="1" customWidth="1"/>
    <col min="8" max="10" width="9.1796875" style="1"/>
    <col min="11" max="11" width="12.81640625" style="1" bestFit="1" customWidth="1"/>
    <col min="12" max="16384" width="9.1796875" style="1"/>
  </cols>
  <sheetData>
    <row r="1" spans="1:6" x14ac:dyDescent="0.3">
      <c r="A1" s="37"/>
      <c r="B1" s="37"/>
      <c r="C1" s="37"/>
      <c r="D1" s="37"/>
      <c r="E1" s="37"/>
      <c r="F1" s="37"/>
    </row>
    <row r="2" spans="1:6" x14ac:dyDescent="0.3">
      <c r="A2" s="38"/>
      <c r="B2" s="38"/>
      <c r="C2" s="38"/>
      <c r="D2" s="38"/>
      <c r="E2" s="38"/>
      <c r="F2" s="38"/>
    </row>
    <row r="3" spans="1:6" ht="13.5" thickBot="1" x14ac:dyDescent="0.35">
      <c r="A3" s="39" t="s">
        <v>0</v>
      </c>
      <c r="B3" s="39"/>
      <c r="C3" s="39"/>
      <c r="D3" s="39"/>
      <c r="E3" s="39"/>
      <c r="F3" s="39"/>
    </row>
    <row r="4" spans="1:6" ht="26.5" thickBot="1" x14ac:dyDescent="0.3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4"/>
      <c r="B5" s="5" t="s">
        <v>7</v>
      </c>
      <c r="C5" s="6"/>
      <c r="D5" s="6"/>
      <c r="E5" s="6"/>
      <c r="F5" s="6"/>
    </row>
    <row r="6" spans="1:6" x14ac:dyDescent="0.3">
      <c r="A6" s="7"/>
      <c r="B6" s="8" t="s">
        <v>8</v>
      </c>
      <c r="C6" s="9"/>
      <c r="D6" s="9"/>
      <c r="E6" s="9"/>
      <c r="F6" s="9"/>
    </row>
    <row r="7" spans="1:6" ht="14.5" x14ac:dyDescent="0.3">
      <c r="A7" s="7">
        <v>1.1000000000000001</v>
      </c>
      <c r="B7" s="10" t="s">
        <v>9</v>
      </c>
      <c r="C7" s="11" t="s">
        <v>10</v>
      </c>
      <c r="D7" s="9">
        <f>6.5*8.6</f>
        <v>55.9</v>
      </c>
      <c r="E7" s="12"/>
      <c r="F7" s="12"/>
    </row>
    <row r="8" spans="1:6" ht="14.5" x14ac:dyDescent="0.3">
      <c r="A8" s="7">
        <v>1.2</v>
      </c>
      <c r="B8" s="10" t="s">
        <v>11</v>
      </c>
      <c r="C8" s="11" t="s">
        <v>12</v>
      </c>
      <c r="D8" s="13">
        <f>4.8*3.6*1.5</f>
        <v>25.92</v>
      </c>
      <c r="E8" s="12"/>
      <c r="F8" s="12"/>
    </row>
    <row r="9" spans="1:6" ht="26" x14ac:dyDescent="0.3">
      <c r="A9" s="7">
        <v>1.3</v>
      </c>
      <c r="B9" s="10" t="s">
        <v>13</v>
      </c>
      <c r="C9" s="11" t="s">
        <v>14</v>
      </c>
      <c r="D9" s="13">
        <f>4.8*3.6*3</f>
        <v>51.84</v>
      </c>
      <c r="E9" s="12"/>
      <c r="F9" s="12"/>
    </row>
    <row r="10" spans="1:6" ht="14.5" x14ac:dyDescent="0.3">
      <c r="A10" s="7">
        <v>1.4</v>
      </c>
      <c r="B10" s="10" t="s">
        <v>15</v>
      </c>
      <c r="C10" s="11" t="s">
        <v>12</v>
      </c>
      <c r="D10" s="9">
        <v>5.26</v>
      </c>
      <c r="E10" s="12"/>
      <c r="F10" s="12"/>
    </row>
    <row r="11" spans="1:6" ht="14.5" x14ac:dyDescent="0.3">
      <c r="A11" s="7">
        <v>1.5</v>
      </c>
      <c r="B11" s="10" t="s">
        <v>16</v>
      </c>
      <c r="C11" s="11" t="s">
        <v>12</v>
      </c>
      <c r="D11" s="9">
        <f>D9+D8+D7*0.2</f>
        <v>88.94</v>
      </c>
      <c r="E11" s="12"/>
      <c r="F11" s="12"/>
    </row>
    <row r="12" spans="1:6" ht="14.5" x14ac:dyDescent="0.3">
      <c r="A12" s="7">
        <v>1.6</v>
      </c>
      <c r="B12" s="10" t="s">
        <v>17</v>
      </c>
      <c r="C12" s="11" t="s">
        <v>10</v>
      </c>
      <c r="D12" s="9">
        <f>6.8*5.6-3.2*4.7</f>
        <v>23.04</v>
      </c>
      <c r="E12" s="12"/>
      <c r="F12" s="12"/>
    </row>
    <row r="13" spans="1:6" ht="13.5" thickBot="1" x14ac:dyDescent="0.35">
      <c r="A13" s="14"/>
      <c r="B13" s="15" t="s">
        <v>18</v>
      </c>
      <c r="C13" s="16"/>
      <c r="D13" s="16"/>
      <c r="E13" s="17"/>
      <c r="F13" s="18"/>
    </row>
    <row r="14" spans="1:6" x14ac:dyDescent="0.3">
      <c r="A14" s="4"/>
      <c r="B14" s="5" t="s">
        <v>19</v>
      </c>
      <c r="C14" s="6"/>
      <c r="D14" s="6"/>
      <c r="E14" s="19"/>
      <c r="F14" s="19"/>
    </row>
    <row r="15" spans="1:6" ht="39" x14ac:dyDescent="0.3">
      <c r="A15" s="20">
        <v>2.1</v>
      </c>
      <c r="B15" s="10" t="s">
        <v>20</v>
      </c>
      <c r="C15" s="11" t="s">
        <v>21</v>
      </c>
      <c r="D15" s="9">
        <f>D12</f>
        <v>23.04</v>
      </c>
      <c r="E15" s="12"/>
      <c r="F15" s="12"/>
    </row>
    <row r="16" spans="1:6" ht="26" x14ac:dyDescent="0.3">
      <c r="A16" s="7">
        <v>2.2000000000000002</v>
      </c>
      <c r="B16" s="10" t="s">
        <v>22</v>
      </c>
      <c r="C16" s="11" t="s">
        <v>12</v>
      </c>
      <c r="D16" s="9">
        <f>3.6*0.4*2+4.7*2*0.4</f>
        <v>6.6400000000000006</v>
      </c>
      <c r="E16" s="12"/>
      <c r="F16" s="12"/>
    </row>
    <row r="17" spans="1:6" ht="26" x14ac:dyDescent="0.3">
      <c r="A17" s="7">
        <v>2.2000000000000002</v>
      </c>
      <c r="B17" s="10" t="s">
        <v>23</v>
      </c>
      <c r="C17" s="11" t="s">
        <v>21</v>
      </c>
      <c r="D17" s="9">
        <f>4.7*4.6</f>
        <v>21.619999999999997</v>
      </c>
      <c r="E17" s="12"/>
      <c r="F17" s="12"/>
    </row>
    <row r="18" spans="1:6" ht="14.5" x14ac:dyDescent="0.3">
      <c r="A18" s="7">
        <v>2.2999999999999998</v>
      </c>
      <c r="B18" s="10" t="s">
        <v>24</v>
      </c>
      <c r="C18" s="11" t="s">
        <v>10</v>
      </c>
      <c r="D18" s="9">
        <f>(14.86+1.68)*2</f>
        <v>33.08</v>
      </c>
      <c r="E18" s="12"/>
      <c r="F18" s="12"/>
    </row>
    <row r="19" spans="1:6" ht="26" x14ac:dyDescent="0.3">
      <c r="A19" s="7"/>
      <c r="B19" s="10" t="s">
        <v>25</v>
      </c>
      <c r="C19" s="11" t="s">
        <v>26</v>
      </c>
      <c r="D19" s="9">
        <v>140</v>
      </c>
      <c r="E19" s="12"/>
      <c r="F19" s="12"/>
    </row>
    <row r="20" spans="1:6" ht="39" x14ac:dyDescent="0.3">
      <c r="A20" s="7">
        <v>2.4</v>
      </c>
      <c r="B20" s="10" t="s">
        <v>27</v>
      </c>
      <c r="C20" s="9"/>
      <c r="D20" s="9"/>
      <c r="E20" s="12"/>
      <c r="F20" s="12"/>
    </row>
    <row r="21" spans="1:6" x14ac:dyDescent="0.3">
      <c r="A21" s="7"/>
      <c r="B21" s="10" t="s">
        <v>28</v>
      </c>
      <c r="C21" s="9" t="s">
        <v>29</v>
      </c>
      <c r="D21" s="9">
        <f>28.73*2</f>
        <v>57.46</v>
      </c>
      <c r="E21" s="12"/>
      <c r="F21" s="12"/>
    </row>
    <row r="22" spans="1:6" x14ac:dyDescent="0.3">
      <c r="A22" s="7"/>
      <c r="B22" s="10" t="s">
        <v>30</v>
      </c>
      <c r="C22" s="9" t="s">
        <v>29</v>
      </c>
      <c r="D22" s="9">
        <f>107*2</f>
        <v>214</v>
      </c>
      <c r="E22" s="12"/>
      <c r="F22" s="12"/>
    </row>
    <row r="23" spans="1:6" x14ac:dyDescent="0.3">
      <c r="A23" s="7"/>
      <c r="B23" s="10" t="s">
        <v>31</v>
      </c>
      <c r="C23" s="9" t="s">
        <v>29</v>
      </c>
      <c r="D23" s="9">
        <f>84.36*2</f>
        <v>168.72</v>
      </c>
      <c r="E23" s="12"/>
      <c r="F23" s="12"/>
    </row>
    <row r="24" spans="1:6" ht="13.5" thickBot="1" x14ac:dyDescent="0.35">
      <c r="A24" s="14"/>
      <c r="B24" s="15" t="s">
        <v>32</v>
      </c>
      <c r="C24" s="16"/>
      <c r="D24" s="16"/>
      <c r="E24" s="17"/>
      <c r="F24" s="18"/>
    </row>
    <row r="25" spans="1:6" x14ac:dyDescent="0.3">
      <c r="A25" s="4"/>
      <c r="B25" s="5" t="s">
        <v>33</v>
      </c>
      <c r="C25" s="6"/>
      <c r="D25" s="6"/>
      <c r="E25" s="19"/>
      <c r="F25" s="19"/>
    </row>
    <row r="26" spans="1:6" ht="65" x14ac:dyDescent="0.3">
      <c r="A26" s="7">
        <v>3.1</v>
      </c>
      <c r="B26" s="10" t="s">
        <v>34</v>
      </c>
      <c r="C26" s="11" t="s">
        <v>12</v>
      </c>
      <c r="D26" s="9">
        <f>(3.6*2+3.7*2)*4.5*0.5+ (2.5*1.4*0.6)*2</f>
        <v>37.050000000000004</v>
      </c>
      <c r="E26" s="12"/>
      <c r="F26" s="12"/>
    </row>
    <row r="27" spans="1:6" ht="13.5" thickBot="1" x14ac:dyDescent="0.35">
      <c r="A27" s="14"/>
      <c r="B27" s="15" t="s">
        <v>35</v>
      </c>
      <c r="C27" s="16"/>
      <c r="D27" s="16"/>
      <c r="E27" s="17" t="s">
        <v>36</v>
      </c>
      <c r="F27" s="18"/>
    </row>
    <row r="28" spans="1:6" x14ac:dyDescent="0.3">
      <c r="A28" s="4"/>
      <c r="B28" s="5" t="s">
        <v>37</v>
      </c>
      <c r="C28" s="6"/>
      <c r="D28" s="6"/>
      <c r="E28" s="19" t="s">
        <v>36</v>
      </c>
      <c r="F28" s="19"/>
    </row>
    <row r="29" spans="1:6" x14ac:dyDescent="0.3">
      <c r="A29" s="7"/>
      <c r="B29" s="8" t="s">
        <v>38</v>
      </c>
      <c r="C29" s="9"/>
      <c r="D29" s="9"/>
      <c r="E29" s="12" t="s">
        <v>36</v>
      </c>
      <c r="F29" s="12"/>
    </row>
    <row r="30" spans="1:6" ht="26" x14ac:dyDescent="0.3">
      <c r="A30" s="7">
        <v>1.1000000000000001</v>
      </c>
      <c r="B30" s="10" t="s">
        <v>39</v>
      </c>
      <c r="C30" s="11" t="s">
        <v>12</v>
      </c>
      <c r="D30" s="9">
        <f>(2.2*0.2*0.2*4)*1.75</f>
        <v>0.6160000000000001</v>
      </c>
      <c r="E30" s="12"/>
      <c r="F30" s="12"/>
    </row>
    <row r="31" spans="1:6" ht="14.5" x14ac:dyDescent="0.3">
      <c r="A31" s="7">
        <v>1.2</v>
      </c>
      <c r="B31" s="10" t="s">
        <v>40</v>
      </c>
      <c r="C31" s="11" t="s">
        <v>12</v>
      </c>
      <c r="D31" s="9">
        <f>(1.7*2*0.2*0.2+1.2*2*0.2*0.2)*1.75</f>
        <v>0.40600000000000003</v>
      </c>
      <c r="E31" s="12"/>
      <c r="F31" s="12"/>
    </row>
    <row r="32" spans="1:6" x14ac:dyDescent="0.3">
      <c r="A32" s="7" t="s">
        <v>41</v>
      </c>
      <c r="B32" s="10" t="s">
        <v>42</v>
      </c>
      <c r="C32" s="9"/>
      <c r="D32" s="9"/>
      <c r="E32" s="12"/>
      <c r="F32" s="12"/>
    </row>
    <row r="33" spans="1:6" ht="14.5" x14ac:dyDescent="0.3">
      <c r="A33" s="7"/>
      <c r="B33" s="10" t="s">
        <v>43</v>
      </c>
      <c r="C33" s="11" t="s">
        <v>10</v>
      </c>
      <c r="D33" s="9">
        <f>(7.36)*1.75</f>
        <v>12.88</v>
      </c>
      <c r="E33" s="12"/>
      <c r="F33" s="12"/>
    </row>
    <row r="34" spans="1:6" ht="14.5" x14ac:dyDescent="0.3">
      <c r="A34" s="7"/>
      <c r="B34" s="10" t="s">
        <v>44</v>
      </c>
      <c r="C34" s="11" t="s">
        <v>10</v>
      </c>
      <c r="D34" s="9">
        <f>(5.4)*1.75</f>
        <v>9.4500000000000011</v>
      </c>
      <c r="E34" s="12"/>
      <c r="F34" s="12"/>
    </row>
    <row r="35" spans="1:6" ht="39" x14ac:dyDescent="0.3">
      <c r="A35" s="7">
        <v>1.4</v>
      </c>
      <c r="B35" s="10" t="s">
        <v>27</v>
      </c>
      <c r="C35" s="9"/>
      <c r="D35" s="9"/>
      <c r="E35" s="12"/>
      <c r="F35" s="12"/>
    </row>
    <row r="36" spans="1:6" x14ac:dyDescent="0.3">
      <c r="A36" s="7"/>
      <c r="B36" s="10" t="s">
        <v>28</v>
      </c>
      <c r="C36" s="9" t="s">
        <v>29</v>
      </c>
      <c r="D36" s="9">
        <f>(15.86)*1.75</f>
        <v>27.754999999999999</v>
      </c>
      <c r="E36" s="12"/>
      <c r="F36" s="12"/>
    </row>
    <row r="37" spans="1:6" x14ac:dyDescent="0.3">
      <c r="A37" s="7"/>
      <c r="B37" s="10" t="s">
        <v>31</v>
      </c>
      <c r="C37" s="9" t="s">
        <v>29</v>
      </c>
      <c r="D37" s="9">
        <f>+(86.31)*1.75</f>
        <v>151.04250000000002</v>
      </c>
      <c r="E37" s="12"/>
      <c r="F37" s="12"/>
    </row>
    <row r="38" spans="1:6" ht="13.5" thickBot="1" x14ac:dyDescent="0.35">
      <c r="A38" s="14"/>
      <c r="B38" s="15" t="s">
        <v>45</v>
      </c>
      <c r="C38" s="16"/>
      <c r="D38" s="16"/>
      <c r="E38" s="17"/>
      <c r="F38" s="18"/>
    </row>
    <row r="39" spans="1:6" x14ac:dyDescent="0.3">
      <c r="A39" s="4"/>
      <c r="B39" s="5" t="s">
        <v>46</v>
      </c>
      <c r="C39" s="6"/>
      <c r="D39" s="6"/>
      <c r="E39" s="19"/>
      <c r="F39" s="19"/>
    </row>
    <row r="40" spans="1:6" ht="39" x14ac:dyDescent="0.3">
      <c r="A40" s="7">
        <v>2.1</v>
      </c>
      <c r="B40" s="10" t="s">
        <v>47</v>
      </c>
      <c r="C40" s="9" t="s">
        <v>10</v>
      </c>
      <c r="D40" s="9">
        <v>51</v>
      </c>
      <c r="E40" s="12"/>
      <c r="F40" s="12"/>
    </row>
    <row r="41" spans="1:6" ht="13.5" thickBot="1" x14ac:dyDescent="0.35">
      <c r="A41" s="14"/>
      <c r="B41" s="15" t="s">
        <v>48</v>
      </c>
      <c r="C41" s="16"/>
      <c r="D41" s="16"/>
      <c r="E41" s="17"/>
      <c r="F41" s="18"/>
    </row>
    <row r="42" spans="1:6" x14ac:dyDescent="0.3">
      <c r="A42" s="21"/>
      <c r="B42" s="22" t="s">
        <v>49</v>
      </c>
      <c r="C42" s="5"/>
      <c r="D42" s="23"/>
      <c r="E42" s="24" t="s">
        <v>36</v>
      </c>
      <c r="F42" s="24"/>
    </row>
    <row r="43" spans="1:6" ht="26" x14ac:dyDescent="0.3">
      <c r="A43" s="25">
        <v>3.1</v>
      </c>
      <c r="B43" s="26" t="s">
        <v>50</v>
      </c>
      <c r="C43" s="11" t="s">
        <v>21</v>
      </c>
      <c r="D43" s="9">
        <v>16.87</v>
      </c>
      <c r="E43" s="12"/>
      <c r="F43" s="12"/>
    </row>
    <row r="44" spans="1:6" ht="26" x14ac:dyDescent="0.3">
      <c r="A44" s="25">
        <v>3.1</v>
      </c>
      <c r="B44" s="26" t="s">
        <v>51</v>
      </c>
      <c r="C44" s="11"/>
      <c r="D44" s="9"/>
      <c r="E44" s="12"/>
      <c r="F44" s="12"/>
    </row>
    <row r="45" spans="1:6" x14ac:dyDescent="0.3">
      <c r="A45" s="27"/>
      <c r="B45" s="28" t="s">
        <v>52</v>
      </c>
      <c r="C45" s="11" t="s">
        <v>53</v>
      </c>
      <c r="D45" s="29">
        <v>6.8</v>
      </c>
      <c r="E45" s="30"/>
      <c r="F45" s="12"/>
    </row>
    <row r="46" spans="1:6" x14ac:dyDescent="0.3">
      <c r="A46" s="27"/>
      <c r="B46" s="28" t="s">
        <v>54</v>
      </c>
      <c r="C46" s="11" t="s">
        <v>53</v>
      </c>
      <c r="D46" s="29">
        <v>2.8</v>
      </c>
      <c r="E46" s="30"/>
      <c r="F46" s="12"/>
    </row>
    <row r="47" spans="1:6" ht="13.5" thickBot="1" x14ac:dyDescent="0.35">
      <c r="A47" s="14"/>
      <c r="B47" s="15" t="s">
        <v>48</v>
      </c>
      <c r="C47" s="16"/>
      <c r="D47" s="16"/>
      <c r="E47" s="17"/>
      <c r="F47" s="18"/>
    </row>
    <row r="48" spans="1:6" x14ac:dyDescent="0.3">
      <c r="A48" s="21"/>
      <c r="B48" s="22" t="s">
        <v>55</v>
      </c>
      <c r="C48" s="31"/>
      <c r="D48" s="6"/>
      <c r="E48" s="19"/>
      <c r="F48" s="19"/>
    </row>
    <row r="49" spans="1:11" x14ac:dyDescent="0.3">
      <c r="A49" s="25">
        <v>4.0999999999999996</v>
      </c>
      <c r="B49" s="26" t="s">
        <v>56</v>
      </c>
      <c r="C49" s="11" t="s">
        <v>53</v>
      </c>
      <c r="D49" s="9">
        <v>17.82</v>
      </c>
      <c r="E49" s="12"/>
      <c r="F49" s="12"/>
    </row>
    <row r="50" spans="1:11" x14ac:dyDescent="0.3">
      <c r="A50" s="25"/>
      <c r="B50" s="26" t="s">
        <v>57</v>
      </c>
      <c r="C50" s="11" t="s">
        <v>53</v>
      </c>
      <c r="D50" s="9">
        <v>8.2799999999999994</v>
      </c>
      <c r="E50" s="12"/>
      <c r="F50" s="12"/>
    </row>
    <row r="51" spans="1:11" x14ac:dyDescent="0.3">
      <c r="A51" s="25"/>
      <c r="B51" s="26" t="s">
        <v>58</v>
      </c>
      <c r="C51" s="11" t="s">
        <v>53</v>
      </c>
      <c r="D51" s="9">
        <v>24.6</v>
      </c>
      <c r="E51" s="12"/>
      <c r="F51" s="12"/>
    </row>
    <row r="52" spans="1:11" x14ac:dyDescent="0.3">
      <c r="A52" s="25"/>
      <c r="B52" s="26" t="s">
        <v>59</v>
      </c>
      <c r="C52" s="11" t="s">
        <v>53</v>
      </c>
      <c r="D52" s="9">
        <v>5</v>
      </c>
      <c r="E52" s="12"/>
      <c r="F52" s="12"/>
    </row>
    <row r="53" spans="1:11" ht="13.5" thickBot="1" x14ac:dyDescent="0.35">
      <c r="A53" s="14"/>
      <c r="B53" s="15" t="s">
        <v>60</v>
      </c>
      <c r="C53" s="16"/>
      <c r="D53" s="16"/>
      <c r="E53" s="17"/>
      <c r="F53" s="18"/>
    </row>
    <row r="54" spans="1:11" x14ac:dyDescent="0.3">
      <c r="A54" s="21"/>
      <c r="B54" s="22" t="s">
        <v>61</v>
      </c>
      <c r="C54" s="5"/>
      <c r="D54" s="23"/>
      <c r="E54" s="24" t="s">
        <v>36</v>
      </c>
      <c r="F54" s="24"/>
      <c r="K54" s="32"/>
    </row>
    <row r="55" spans="1:11" x14ac:dyDescent="0.3">
      <c r="A55" s="25">
        <v>5.0999999999999996</v>
      </c>
      <c r="B55" s="26" t="s">
        <v>62</v>
      </c>
      <c r="C55" s="11"/>
      <c r="D55" s="9"/>
      <c r="E55" s="12" t="s">
        <v>36</v>
      </c>
      <c r="F55" s="12"/>
    </row>
    <row r="56" spans="1:11" x14ac:dyDescent="0.3">
      <c r="A56" s="25"/>
      <c r="B56" s="26" t="s">
        <v>63</v>
      </c>
      <c r="C56" s="11" t="s">
        <v>26</v>
      </c>
      <c r="D56" s="9">
        <v>4</v>
      </c>
      <c r="E56" s="12"/>
      <c r="F56" s="12"/>
    </row>
    <row r="57" spans="1:11" ht="26" x14ac:dyDescent="0.3">
      <c r="A57" s="25"/>
      <c r="B57" s="26" t="s">
        <v>64</v>
      </c>
      <c r="C57" s="11" t="s">
        <v>26</v>
      </c>
      <c r="D57" s="9">
        <v>2</v>
      </c>
      <c r="E57" s="12"/>
      <c r="F57" s="12"/>
    </row>
    <row r="58" spans="1:11" ht="13.5" thickBot="1" x14ac:dyDescent="0.35">
      <c r="A58" s="14"/>
      <c r="B58" s="15" t="s">
        <v>65</v>
      </c>
      <c r="C58" s="16"/>
      <c r="D58" s="16"/>
      <c r="E58" s="17"/>
      <c r="F58" s="18"/>
    </row>
    <row r="59" spans="1:11" x14ac:dyDescent="0.3">
      <c r="A59" s="21"/>
      <c r="B59" s="22" t="s">
        <v>66</v>
      </c>
      <c r="C59" s="5"/>
      <c r="D59" s="23"/>
      <c r="E59" s="24"/>
      <c r="F59" s="24"/>
    </row>
    <row r="60" spans="1:11" ht="26" x14ac:dyDescent="0.3">
      <c r="A60" s="25">
        <v>6.1</v>
      </c>
      <c r="B60" s="26" t="s">
        <v>67</v>
      </c>
      <c r="C60" s="11" t="s">
        <v>21</v>
      </c>
      <c r="D60" s="9">
        <v>38.4</v>
      </c>
      <c r="E60" s="12"/>
      <c r="F60" s="12"/>
    </row>
    <row r="61" spans="1:11" ht="26" x14ac:dyDescent="0.3">
      <c r="A61" s="25">
        <v>6.1</v>
      </c>
      <c r="B61" s="26" t="s">
        <v>68</v>
      </c>
      <c r="C61" s="11" t="s">
        <v>21</v>
      </c>
      <c r="D61" s="9">
        <v>93.7</v>
      </c>
      <c r="E61" s="12"/>
      <c r="F61" s="12"/>
    </row>
    <row r="62" spans="1:11" ht="26" x14ac:dyDescent="0.3">
      <c r="A62" s="25"/>
      <c r="B62" s="26" t="s">
        <v>69</v>
      </c>
      <c r="C62" s="11" t="s">
        <v>21</v>
      </c>
      <c r="D62" s="9">
        <f>4*2*0.2+1.7*2*0.2+2.5*2*0.2</f>
        <v>3.2800000000000002</v>
      </c>
      <c r="E62" s="12"/>
      <c r="F62" s="12"/>
    </row>
    <row r="63" spans="1:11" ht="26" x14ac:dyDescent="0.3">
      <c r="A63" s="25">
        <v>6.2</v>
      </c>
      <c r="B63" s="26" t="s">
        <v>70</v>
      </c>
      <c r="C63" s="11" t="s">
        <v>21</v>
      </c>
      <c r="D63" s="9">
        <v>34.479999999999997</v>
      </c>
      <c r="E63" s="12"/>
      <c r="F63" s="12"/>
    </row>
    <row r="64" spans="1:11" x14ac:dyDescent="0.3">
      <c r="A64" s="25"/>
      <c r="B64" s="26" t="s">
        <v>71</v>
      </c>
      <c r="C64" s="11" t="s">
        <v>21</v>
      </c>
      <c r="D64" s="9">
        <v>24.86</v>
      </c>
      <c r="E64" s="12"/>
      <c r="F64" s="12"/>
    </row>
    <row r="65" spans="1:11" x14ac:dyDescent="0.3">
      <c r="A65" s="25">
        <v>6.3</v>
      </c>
      <c r="B65" s="26" t="s">
        <v>72</v>
      </c>
      <c r="C65" s="11" t="s">
        <v>26</v>
      </c>
      <c r="D65" s="9">
        <v>4</v>
      </c>
      <c r="E65" s="12"/>
      <c r="F65" s="12"/>
    </row>
    <row r="66" spans="1:11" ht="13.5" thickBot="1" x14ac:dyDescent="0.35">
      <c r="A66" s="14"/>
      <c r="B66" s="15" t="s">
        <v>65</v>
      </c>
      <c r="C66" s="16"/>
      <c r="D66" s="16"/>
      <c r="E66" s="17"/>
      <c r="F66" s="18"/>
    </row>
    <row r="67" spans="1:11" x14ac:dyDescent="0.3">
      <c r="A67" s="21"/>
      <c r="B67" s="22" t="s">
        <v>73</v>
      </c>
      <c r="C67" s="5"/>
      <c r="D67" s="23"/>
      <c r="E67" s="24"/>
      <c r="F67" s="24"/>
      <c r="K67" s="32"/>
    </row>
    <row r="68" spans="1:11" ht="39" x14ac:dyDescent="0.3">
      <c r="A68" s="25">
        <v>7.1</v>
      </c>
      <c r="B68" s="26" t="s">
        <v>74</v>
      </c>
      <c r="C68" s="11" t="s">
        <v>12</v>
      </c>
      <c r="D68" s="9">
        <v>0.45</v>
      </c>
      <c r="E68" s="12"/>
      <c r="F68" s="12"/>
    </row>
    <row r="69" spans="1:11" ht="26" x14ac:dyDescent="0.3">
      <c r="A69" s="25">
        <v>7.2</v>
      </c>
      <c r="B69" s="26" t="s">
        <v>75</v>
      </c>
      <c r="C69" s="11" t="s">
        <v>21</v>
      </c>
      <c r="D69" s="9">
        <v>2.16</v>
      </c>
      <c r="E69" s="12"/>
      <c r="F69" s="12"/>
    </row>
    <row r="70" spans="1:11" ht="26" x14ac:dyDescent="0.3">
      <c r="A70" s="25">
        <v>7.3</v>
      </c>
      <c r="B70" s="26" t="s">
        <v>76</v>
      </c>
      <c r="C70" s="11" t="s">
        <v>26</v>
      </c>
      <c r="D70" s="9">
        <v>1</v>
      </c>
      <c r="E70" s="12"/>
      <c r="F70" s="12"/>
    </row>
    <row r="71" spans="1:11" ht="13.5" thickBot="1" x14ac:dyDescent="0.35">
      <c r="A71" s="14"/>
      <c r="B71" s="15" t="s">
        <v>65</v>
      </c>
      <c r="C71" s="16"/>
      <c r="D71" s="16"/>
      <c r="E71" s="17"/>
      <c r="F71" s="18"/>
    </row>
    <row r="72" spans="1:11" x14ac:dyDescent="0.3">
      <c r="A72" s="40" t="s">
        <v>77</v>
      </c>
      <c r="B72" s="40"/>
      <c r="C72" s="40"/>
      <c r="D72" s="40"/>
      <c r="E72" s="40"/>
      <c r="F72" s="33"/>
    </row>
    <row r="76" spans="1:11" ht="14.5" x14ac:dyDescent="0.3">
      <c r="B76" s="36"/>
    </row>
  </sheetData>
  <mergeCells count="4">
    <mergeCell ref="A1:F1"/>
    <mergeCell ref="A2:F2"/>
    <mergeCell ref="A3:F3"/>
    <mergeCell ref="A72:E7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5f774aeb-f8c5-4efe-826b-23a3563b5468" xsi:nil="true"/>
    <lcf76f155ced4ddcb4097134ff3c332f xmlns="9018286b-31bb-4fe7-9547-f5d224f1649e">
      <Terms xmlns="http://schemas.microsoft.com/office/infopath/2007/PartnerControls"/>
    </lcf76f155ced4ddcb4097134ff3c332f>
    <_dlc_DocId xmlns="5f774aeb-f8c5-4efe-826b-23a3563b5468">C4A2PA2MK56H-264139891-282641</_dlc_DocId>
    <_dlc_DocIdUrl xmlns="5f774aeb-f8c5-4efe-826b-23a3563b5468">
      <Url>https://relief.sharepoint.com/sites/ReliefInternational/_layouts/15/DocIdRedir.aspx?ID=C4A2PA2MK56H-264139891-282641</Url>
      <Description>C4A2PA2MK56H-264139891-282641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290D029AFC5A4F9B4DC5E61B47C3F0" ma:contentTypeVersion="15" ma:contentTypeDescription="Create a new document." ma:contentTypeScope="" ma:versionID="284c61eea0143fcbe368168e5a0e3ddd">
  <xsd:schema xmlns:xsd="http://www.w3.org/2001/XMLSchema" xmlns:xs="http://www.w3.org/2001/XMLSchema" xmlns:p="http://schemas.microsoft.com/office/2006/metadata/properties" xmlns:ns1="http://schemas.microsoft.com/sharepoint/v3" xmlns:ns2="5f774aeb-f8c5-4efe-826b-23a3563b5468" xmlns:ns3="9018286b-31bb-4fe7-9547-f5d224f1649e" targetNamespace="http://schemas.microsoft.com/office/2006/metadata/properties" ma:root="true" ma:fieldsID="5af790681893c1314b5175a2184561c5" ns1:_="" ns2:_="" ns3:_="">
    <xsd:import namespace="http://schemas.microsoft.com/sharepoint/v3"/>
    <xsd:import namespace="5f774aeb-f8c5-4efe-826b-23a3563b5468"/>
    <xsd:import namespace="9018286b-31bb-4fe7-9547-f5d224f1649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74aeb-f8c5-4efe-826b-23a3563b546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9" nillable="true" ma:displayName="Taxonomy Catch All Column" ma:hidden="true" ma:list="{f393695e-f2c6-4f32-a01b-c8ab1ee8581d}" ma:internalName="TaxCatchAll" ma:showField="CatchAllData" ma:web="5f774aeb-f8c5-4efe-826b-23a3563b54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8286b-31bb-4fe7-9547-f5d224f164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9bbca70-2b52-4bcd-8b6d-02b4df9029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8DA7E4-25F7-4731-8E42-2D4F5B8E09D0}">
  <ds:schemaRefs>
    <ds:schemaRef ds:uri="5f774aeb-f8c5-4efe-826b-23a3563b5468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9018286b-31bb-4fe7-9547-f5d224f1649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sharepoint/v3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3893268-C4B0-4F58-8C69-0BBD9846BD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292878-D88C-4712-B425-7B6F1988506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4599EEE-083E-4CC4-B137-6295E73910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f774aeb-f8c5-4efe-826b-23a3563b5468"/>
    <ds:schemaRef ds:uri="9018286b-31bb-4fe7-9547-f5d224f164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2025-06-30T22:57:42Z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0x010100BF290D029AFC5A4F9B4DC5E61B47C3F0</vt:lpwstr>
  </property>
  <property fmtid="{D5CDD505-2E9C-101B-9397-08002B2CF9AE}" pid="3" name="_dlc_DocIdItemGuid">
    <vt:lpwstr>991ab0a2-19bc-459a-b004-10ff8900ab5d</vt:lpwstr>
  </property>
</Properties>
</file>